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nfvpfs01.synergy.int\Profiles\307896\Documents\"/>
    </mc:Choice>
  </mc:AlternateContent>
  <xr:revisionPtr revIDLastSave="0" documentId="8_{8BB59E47-0990-49FE-800E-656A78953605}" xr6:coauthVersionLast="47" xr6:coauthVersionMax="47" xr10:uidLastSave="{00000000-0000-0000-0000-000000000000}"/>
  <bookViews>
    <workbookView xWindow="-110" yWindow="-110" windowWidth="19420" windowHeight="10420" xr2:uid="{B61203C6-F7E3-4C31-ACD2-22786EDCC53E}"/>
  </bookViews>
  <sheets>
    <sheet name="Augmentation_example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3" i="1" l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F13" i="1"/>
  <c r="B5" i="1" l="1"/>
  <c r="B10" i="1" l="1"/>
  <c r="B9" i="1"/>
  <c r="F2" i="1"/>
  <c r="G2" i="1" l="1"/>
  <c r="H2" i="1" l="1"/>
  <c r="I2" i="1" l="1"/>
  <c r="J2" i="1" l="1"/>
  <c r="K2" i="1" l="1"/>
  <c r="L2" i="1" l="1"/>
  <c r="M2" i="1" l="1"/>
  <c r="N2" i="1" l="1"/>
  <c r="O2" i="1" l="1"/>
  <c r="P2" i="1" l="1"/>
  <c r="Q2" i="1" l="1"/>
  <c r="R2" i="1" l="1"/>
  <c r="S2" i="1" l="1"/>
  <c r="T2" i="1" l="1"/>
  <c r="B11" i="1" l="1"/>
  <c r="B13" i="1" s="1"/>
  <c r="U2" i="1"/>
  <c r="S20" i="1" l="1"/>
  <c r="F20" i="1"/>
  <c r="J20" i="1"/>
  <c r="R20" i="1"/>
  <c r="H20" i="1"/>
  <c r="K20" i="1"/>
  <c r="O20" i="1"/>
  <c r="Q20" i="1"/>
  <c r="L20" i="1"/>
  <c r="N20" i="1"/>
  <c r="I20" i="1"/>
  <c r="T20" i="1"/>
  <c r="M20" i="1"/>
  <c r="P20" i="1"/>
  <c r="G20" i="1"/>
  <c r="V2" i="1"/>
  <c r="U20" i="1"/>
  <c r="W2" i="1" l="1"/>
  <c r="V20" i="1"/>
  <c r="X2" i="1" l="1"/>
  <c r="W20" i="1"/>
  <c r="Y2" i="1" l="1"/>
  <c r="X20" i="1"/>
  <c r="Z2" i="1" l="1"/>
  <c r="Y20" i="1"/>
  <c r="AA2" i="1" l="1"/>
  <c r="Z20" i="1"/>
  <c r="AB2" i="1" l="1"/>
  <c r="AA20" i="1"/>
  <c r="AC2" i="1" l="1"/>
  <c r="AD2" i="1" s="1"/>
  <c r="AD20" i="1" s="1"/>
  <c r="AB20" i="1"/>
  <c r="AC20" i="1" l="1"/>
</calcChain>
</file>

<file path=xl/sharedStrings.xml><?xml version="1.0" encoding="utf-8"?>
<sst xmlns="http://schemas.openxmlformats.org/spreadsheetml/2006/main" count="25" uniqueCount="25">
  <si>
    <t>Network planning capacity</t>
  </si>
  <si>
    <t>NPV</t>
  </si>
  <si>
    <t>Project Case</t>
  </si>
  <si>
    <t>Base Case</t>
  </si>
  <si>
    <t>User project capacity</t>
  </si>
  <si>
    <t>PEAK_DEMAND_PROJECT_CASE</t>
  </si>
  <si>
    <r>
      <t>Year (</t>
    </r>
    <r>
      <rPr>
        <i/>
        <sz val="11"/>
        <color theme="1"/>
        <rFont val="Times New Roman"/>
        <family val="1"/>
      </rPr>
      <t>t</t>
    </r>
    <r>
      <rPr>
        <sz val="11"/>
        <color theme="1"/>
        <rFont val="Calibri"/>
        <family val="2"/>
        <scheme val="minor"/>
      </rPr>
      <t>)</t>
    </r>
  </si>
  <si>
    <r>
      <t>NPV total discount (</t>
    </r>
    <r>
      <rPr>
        <i/>
        <sz val="11"/>
        <color theme="1"/>
        <rFont val="Times New Roman"/>
        <family val="1"/>
      </rPr>
      <t>S</t>
    </r>
    <r>
      <rPr>
        <sz val="11"/>
        <color theme="1"/>
        <rFont val="Calibri"/>
        <family val="2"/>
        <scheme val="minor"/>
      </rPr>
      <t>)</t>
    </r>
  </si>
  <si>
    <r>
      <t>AUGEX_PROJECT_CASE (</t>
    </r>
    <r>
      <rPr>
        <i/>
        <sz val="11"/>
        <color theme="1"/>
        <rFont val="Times New Roman"/>
        <family val="1"/>
      </rPr>
      <t>Â</t>
    </r>
    <r>
      <rPr>
        <i/>
        <vertAlign val="subscript"/>
        <sz val="11"/>
        <color theme="1"/>
        <rFont val="Times New Roman"/>
        <family val="1"/>
      </rPr>
      <t>t</t>
    </r>
    <r>
      <rPr>
        <sz val="11"/>
        <color theme="1"/>
        <rFont val="Calibri"/>
        <family val="2"/>
        <scheme val="minor"/>
      </rPr>
      <t>)</t>
    </r>
  </si>
  <si>
    <r>
      <t>REPEX_PROJECT_CASE (</t>
    </r>
    <r>
      <rPr>
        <i/>
        <sz val="11"/>
        <color theme="1"/>
        <rFont val="Calibri"/>
        <family val="2"/>
        <scheme val="minor"/>
      </rPr>
      <t>R̂</t>
    </r>
    <r>
      <rPr>
        <i/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)</t>
    </r>
  </si>
  <si>
    <r>
      <t>OTHER_CAPEX_PROJECT_CASE (</t>
    </r>
    <r>
      <rPr>
        <i/>
        <sz val="11"/>
        <color theme="1"/>
        <rFont val="Times New Roman"/>
        <family val="1"/>
      </rPr>
      <t>Ĉ</t>
    </r>
    <r>
      <rPr>
        <i/>
        <vertAlign val="subscript"/>
        <sz val="11"/>
        <color theme="1"/>
        <rFont val="Times New Roman"/>
        <family val="1"/>
      </rPr>
      <t>t</t>
    </r>
    <r>
      <rPr>
        <sz val="11"/>
        <color theme="1"/>
        <rFont val="Calibri"/>
        <family val="2"/>
        <scheme val="minor"/>
      </rPr>
      <t>)</t>
    </r>
  </si>
  <si>
    <r>
      <t>OPEX_PROJECT_CASE (</t>
    </r>
    <r>
      <rPr>
        <i/>
        <sz val="11"/>
        <color theme="1"/>
        <rFont val="Times New Roman"/>
        <family val="1"/>
      </rPr>
      <t>N̂</t>
    </r>
    <r>
      <rPr>
        <i/>
        <vertAlign val="subscript"/>
        <sz val="11"/>
        <color theme="1"/>
        <rFont val="Times New Roman"/>
        <family val="1"/>
      </rPr>
      <t>t</t>
    </r>
    <r>
      <rPr>
        <sz val="11"/>
        <color theme="1"/>
        <rFont val="Calibri"/>
        <family val="2"/>
        <scheme val="minor"/>
      </rPr>
      <t>)</t>
    </r>
  </si>
  <si>
    <r>
      <t xml:space="preserve">Annualised discount over </t>
    </r>
    <r>
      <rPr>
        <i/>
        <sz val="11"/>
        <color theme="1"/>
        <rFont val="Times New Roman"/>
        <family val="1"/>
      </rPr>
      <t>Y</t>
    </r>
    <r>
      <rPr>
        <sz val="11"/>
        <color theme="1"/>
        <rFont val="Calibri"/>
        <family val="2"/>
        <scheme val="minor"/>
      </rPr>
      <t xml:space="preserve"> years (</t>
    </r>
    <r>
      <rPr>
        <i/>
        <sz val="11"/>
        <color theme="1"/>
        <rFont val="Times New Roman"/>
        <family val="1"/>
      </rPr>
      <t>D</t>
    </r>
    <r>
      <rPr>
        <i/>
        <vertAlign val="subscript"/>
        <sz val="11"/>
        <color theme="1"/>
        <rFont val="Times New Roman"/>
        <family val="1"/>
      </rPr>
      <t>t</t>
    </r>
    <r>
      <rPr>
        <sz val="11"/>
        <color theme="1"/>
        <rFont val="Calibri"/>
        <family val="2"/>
        <scheme val="minor"/>
      </rPr>
      <t>)</t>
    </r>
  </si>
  <si>
    <t>PEAK_DEMAND_BASE CASE</t>
  </si>
  <si>
    <r>
      <t>AUGEX_BASE_CASE (</t>
    </r>
    <r>
      <rPr>
        <i/>
        <sz val="11"/>
        <color theme="1"/>
        <rFont val="Times New Roman"/>
        <family val="1"/>
      </rPr>
      <t>A</t>
    </r>
    <r>
      <rPr>
        <i/>
        <vertAlign val="subscript"/>
        <sz val="11"/>
        <color theme="1"/>
        <rFont val="Times New Roman"/>
        <family val="1"/>
      </rPr>
      <t>t</t>
    </r>
    <r>
      <rPr>
        <sz val="11"/>
        <color theme="1"/>
        <rFont val="Calibri"/>
        <family val="2"/>
        <scheme val="minor"/>
      </rPr>
      <t>)</t>
    </r>
  </si>
  <si>
    <r>
      <t>REPEX_BASE_CASE (</t>
    </r>
    <r>
      <rPr>
        <i/>
        <sz val="11"/>
        <color theme="1"/>
        <rFont val="Times New Roman"/>
        <family val="1"/>
      </rPr>
      <t>R</t>
    </r>
    <r>
      <rPr>
        <i/>
        <vertAlign val="subscript"/>
        <sz val="11"/>
        <color theme="1"/>
        <rFont val="Times New Roman"/>
        <family val="1"/>
      </rPr>
      <t>t</t>
    </r>
    <r>
      <rPr>
        <sz val="11"/>
        <color theme="1"/>
        <rFont val="Calibri"/>
        <family val="2"/>
        <scheme val="minor"/>
      </rPr>
      <t>)</t>
    </r>
  </si>
  <si>
    <r>
      <t>OTHER_CAPEX_BASE_CASE (</t>
    </r>
    <r>
      <rPr>
        <i/>
        <sz val="11"/>
        <color theme="1"/>
        <rFont val="Times New Roman"/>
        <family val="1"/>
      </rPr>
      <t>C</t>
    </r>
    <r>
      <rPr>
        <i/>
        <vertAlign val="subscript"/>
        <sz val="11"/>
        <color theme="1"/>
        <rFont val="Times New Roman"/>
        <family val="1"/>
      </rPr>
      <t>t</t>
    </r>
    <r>
      <rPr>
        <sz val="11"/>
        <color theme="1"/>
        <rFont val="Calibri"/>
        <family val="2"/>
        <scheme val="minor"/>
      </rPr>
      <t>)</t>
    </r>
  </si>
  <si>
    <r>
      <t>OPEX_BASE_CASE (</t>
    </r>
    <r>
      <rPr>
        <i/>
        <sz val="11"/>
        <color theme="1"/>
        <rFont val="Times New Roman"/>
        <family val="1"/>
      </rPr>
      <t>N</t>
    </r>
    <r>
      <rPr>
        <i/>
        <vertAlign val="subscript"/>
        <sz val="11"/>
        <color theme="1"/>
        <rFont val="Times New Roman"/>
        <family val="1"/>
      </rPr>
      <t>t</t>
    </r>
    <r>
      <rPr>
        <sz val="11"/>
        <color theme="1"/>
        <rFont val="Calibri"/>
        <family val="2"/>
        <scheme val="minor"/>
      </rPr>
      <t>)</t>
    </r>
  </si>
  <si>
    <t>PLANNING_LIMIT_BASE_CASE</t>
  </si>
  <si>
    <t>PLANNING_LIMIT_PROJECT_CASE</t>
  </si>
  <si>
    <r>
      <t>Discount (</t>
    </r>
    <r>
      <rPr>
        <b/>
        <i/>
        <sz val="11"/>
        <color theme="1"/>
        <rFont val="Times New Roman"/>
        <family val="1"/>
      </rPr>
      <t>D</t>
    </r>
    <r>
      <rPr>
        <b/>
        <i/>
        <vertAlign val="subscript"/>
        <sz val="11"/>
        <color theme="1"/>
        <rFont val="Times New Roman"/>
        <family val="1"/>
      </rPr>
      <t>t</t>
    </r>
    <r>
      <rPr>
        <b/>
        <sz val="11"/>
        <color theme="1"/>
        <rFont val="Calibri"/>
        <family val="2"/>
        <scheme val="minor"/>
      </rPr>
      <t>)</t>
    </r>
  </si>
  <si>
    <r>
      <rPr>
        <sz val="11"/>
        <color theme="1"/>
        <rFont val="Calibri"/>
        <family val="2"/>
        <scheme val="minor"/>
      </rPr>
      <t>Post tax nominal WACC (</t>
    </r>
    <r>
      <rPr>
        <i/>
        <sz val="11"/>
        <color theme="1"/>
        <rFont val="Times New Roman"/>
        <family val="1"/>
      </rPr>
      <t>r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</si>
  <si>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theme="1"/>
        <rFont val="Calibri"/>
        <family val="2"/>
        <scheme val="minor"/>
      </rPr>
      <t>NPV project case</t>
    </r>
    <r>
      <rPr>
        <i/>
        <sz val="11"/>
        <color theme="1"/>
        <rFont val="Times New Roman"/>
        <family val="1"/>
      </rPr>
      <t xml:space="preserve"> (P̂)</t>
    </r>
  </si>
  <si>
    <r>
      <rPr>
        <sz val="11"/>
        <color theme="1"/>
        <rFont val="Calibri"/>
        <family val="2"/>
        <scheme val="minor"/>
      </rPr>
      <t>NPV base case</t>
    </r>
    <r>
      <rPr>
        <i/>
        <sz val="11"/>
        <color theme="1"/>
        <rFont val="Times New Roman"/>
        <family val="1"/>
      </rPr>
      <t xml:space="preserve"> (P)</t>
    </r>
  </si>
  <si>
    <r>
      <rPr>
        <sz val="11"/>
        <color theme="1"/>
        <rFont val="Calibri"/>
        <family val="2"/>
        <scheme val="minor"/>
      </rPr>
      <t>Forecast horizon</t>
    </r>
    <r>
      <rPr>
        <i/>
        <sz val="11"/>
        <color theme="1"/>
        <rFont val="Times New Roman"/>
        <family val="1"/>
      </rPr>
      <t xml:space="preserve"> (Y)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</si>
</sst>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0.000%"/>
    <numFmt numFmtId="165" formatCode="_-* #,##0_-;\-* #,##0_-;_-* &quot;-&quot;??_-;_-@_-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Times New Roman"/>
      <family val="1"/>
    </font>
    <font>
      <i/>
      <vertAlign val="subscript"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b/>
      <i/>
      <vertAlign val="subscript"/>
      <sz val="11"/>
      <color theme="1"/>
      <name val="Times New Roman"/>
      <family val="1"/>
    </font>
    <font>
      <i/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8" fontId="0" fillId="0" borderId="0" xfId="0" applyNumberFormat="1"/>
    <xf numFmtId="164" fontId="0" fillId="0" borderId="0" xfId="1" applyNumberFormat="1" applyFont="1"/>
    <xf numFmtId="6" fontId="0" fillId="0" borderId="0" xfId="0" applyNumberFormat="1"/>
    <xf numFmtId="0" fontId="2" fillId="0" borderId="0" xfId="2"/>
    <xf numFmtId="9" fontId="0" fillId="0" borderId="0" xfId="1" applyFont="1"/>
    <xf numFmtId="0" fontId="0" fillId="2" borderId="0" xfId="0" applyFill="1"/>
    <xf numFmtId="6" fontId="0" fillId="2" borderId="0" xfId="0" applyNumberFormat="1" applyFill="1"/>
    <xf numFmtId="0" fontId="0" fillId="3" borderId="0" xfId="0" applyFill="1"/>
    <xf numFmtId="6" fontId="0" fillId="3" borderId="0" xfId="0" applyNumberFormat="1" applyFill="1"/>
    <xf numFmtId="165" fontId="0" fillId="0" borderId="0" xfId="3" applyNumberFormat="1" applyFont="1"/>
    <xf numFmtId="2" fontId="0" fillId="2" borderId="0" xfId="0" applyNumberFormat="1" applyFill="1"/>
    <xf numFmtId="2" fontId="0" fillId="3" borderId="0" xfId="0" applyNumberFormat="1" applyFill="1"/>
    <xf numFmtId="2" fontId="0" fillId="0" borderId="0" xfId="0" applyNumberFormat="1"/>
    <xf numFmtId="0" fontId="3" fillId="0" borderId="0" xfId="0" applyFont="1"/>
    <xf numFmtId="166" fontId="0" fillId="0" borderId="0" xfId="0" applyNumberFormat="1"/>
    <xf numFmtId="6" fontId="3" fillId="2" borderId="0" xfId="0" applyNumberFormat="1" applyFont="1" applyFill="1"/>
    <xf numFmtId="6" fontId="3" fillId="3" borderId="0" xfId="0" applyNumberFormat="1" applyFont="1" applyFill="1"/>
    <xf numFmtId="6" fontId="3" fillId="0" borderId="0" xfId="0" applyNumberFormat="1" applyFont="1"/>
    <xf numFmtId="0" fontId="0" fillId="0" borderId="0" xfId="0" applyFont="1"/>
    <xf numFmtId="0" fontId="10" fillId="0" borderId="0" xfId="0" applyFont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D226-9888-464D-B749-B2227D5551F0}">
  <dimension ref="A1:AH35"/>
  <sheetViews>
    <sheetView tabSelected="1" zoomScale="75" zoomScaleNormal="75" workbookViewId="0">
      <selection activeCell="F22" sqref="F22"/>
    </sheetView>
  </sheetViews>
  <sheetFormatPr defaultRowHeight="14.5" x14ac:dyDescent="0.35"/>
  <cols>
    <col min="1" max="1" width="38.6328125" customWidth="1"/>
    <col min="2" max="2" width="14.6328125" bestFit="1" customWidth="1"/>
    <col min="3" max="3" width="64.54296875" bestFit="1" customWidth="1"/>
    <col min="4" max="4" width="34.6328125" bestFit="1" customWidth="1"/>
    <col min="5" max="5" width="13.81640625" bestFit="1" customWidth="1"/>
    <col min="6" max="33" width="13.453125" customWidth="1"/>
    <col min="34" max="34" width="10.6328125" bestFit="1" customWidth="1"/>
  </cols>
  <sheetData>
    <row r="1" spans="1:34" x14ac:dyDescent="0.35">
      <c r="A1" s="4"/>
    </row>
    <row r="2" spans="1:34" x14ac:dyDescent="0.35">
      <c r="A2" t="s">
        <v>0</v>
      </c>
      <c r="B2" s="15">
        <v>5</v>
      </c>
      <c r="D2" t="s">
        <v>6</v>
      </c>
      <c r="E2">
        <v>0</v>
      </c>
      <c r="F2" s="6">
        <f>E2+1</f>
        <v>1</v>
      </c>
      <c r="G2" s="6">
        <f>F2+1</f>
        <v>2</v>
      </c>
      <c r="H2" s="6">
        <f>G2+1</f>
        <v>3</v>
      </c>
      <c r="I2" s="6">
        <f>H2+1</f>
        <v>4</v>
      </c>
      <c r="J2" s="6">
        <f>I2+1</f>
        <v>5</v>
      </c>
      <c r="K2" s="8">
        <f>J2+1</f>
        <v>6</v>
      </c>
      <c r="L2" s="8">
        <f>K2+1</f>
        <v>7</v>
      </c>
      <c r="M2" s="8">
        <f>L2+1</f>
        <v>8</v>
      </c>
      <c r="N2" s="8">
        <f>M2+1</f>
        <v>9</v>
      </c>
      <c r="O2" s="8">
        <f>N2+1</f>
        <v>10</v>
      </c>
      <c r="P2" s="6">
        <f>O2+1</f>
        <v>11</v>
      </c>
      <c r="Q2" s="6">
        <f>P2+1</f>
        <v>12</v>
      </c>
      <c r="R2" s="6">
        <f>Q2+1</f>
        <v>13</v>
      </c>
      <c r="S2" s="6">
        <f>R2+1</f>
        <v>14</v>
      </c>
      <c r="T2" s="6">
        <f>S2+1</f>
        <v>15</v>
      </c>
      <c r="U2">
        <f>T2+1</f>
        <v>16</v>
      </c>
      <c r="V2">
        <f>U2+1</f>
        <v>17</v>
      </c>
      <c r="W2">
        <f>V2+1</f>
        <v>18</v>
      </c>
      <c r="X2">
        <f>W2+1</f>
        <v>19</v>
      </c>
      <c r="Y2">
        <f>X2+1</f>
        <v>20</v>
      </c>
      <c r="Z2">
        <f>Y2+1</f>
        <v>21</v>
      </c>
      <c r="AA2">
        <f>Z2+1</f>
        <v>22</v>
      </c>
      <c r="AB2">
        <f>AA2+1</f>
        <v>23</v>
      </c>
      <c r="AC2">
        <f>AB2+1</f>
        <v>24</v>
      </c>
      <c r="AD2">
        <f>AC2+1</f>
        <v>25</v>
      </c>
    </row>
    <row r="3" spans="1:34" x14ac:dyDescent="0.35">
      <c r="A3" t="s">
        <v>4</v>
      </c>
      <c r="B3">
        <v>0.5</v>
      </c>
      <c r="F3" s="7"/>
      <c r="G3" s="7"/>
      <c r="H3" s="7"/>
      <c r="I3" s="7"/>
      <c r="J3" s="7"/>
      <c r="K3" s="9"/>
      <c r="L3" s="9"/>
      <c r="M3" s="9"/>
      <c r="N3" s="9"/>
      <c r="O3" s="9"/>
      <c r="P3" s="7"/>
      <c r="Q3" s="7"/>
      <c r="R3" s="7"/>
      <c r="S3" s="7"/>
      <c r="T3" s="7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4" x14ac:dyDescent="0.35">
      <c r="D4" s="14" t="s">
        <v>3</v>
      </c>
      <c r="F4" s="7"/>
      <c r="G4" s="7"/>
      <c r="H4" s="7"/>
      <c r="I4" s="7"/>
      <c r="J4" s="7"/>
      <c r="K4" s="9"/>
      <c r="L4" s="9"/>
      <c r="M4" s="9"/>
      <c r="N4" s="9"/>
      <c r="O4" s="9"/>
      <c r="P4" s="7"/>
      <c r="Q4" s="7"/>
      <c r="R4" s="7"/>
      <c r="S4" s="7"/>
      <c r="T4" s="7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4" x14ac:dyDescent="0.35">
      <c r="A5" s="19" t="s">
        <v>21</v>
      </c>
      <c r="B5" s="2">
        <f>1.02*1.025-1</f>
        <v>4.5499999999999874E-2</v>
      </c>
      <c r="D5" t="s">
        <v>13</v>
      </c>
      <c r="F5" s="11">
        <v>4.8</v>
      </c>
      <c r="G5" s="11">
        <v>4.8999999999999995</v>
      </c>
      <c r="H5" s="11">
        <v>4.9999999999999991</v>
      </c>
      <c r="I5" s="11">
        <v>5.0999999999999988</v>
      </c>
      <c r="J5" s="11">
        <v>5.1999999999999984</v>
      </c>
      <c r="K5" s="12">
        <v>5.299999999999998</v>
      </c>
      <c r="L5" s="12">
        <v>5.3999999999999977</v>
      </c>
      <c r="M5" s="12">
        <v>5.4999999999999973</v>
      </c>
      <c r="N5" s="12">
        <v>5.599999999999997</v>
      </c>
      <c r="O5" s="12">
        <v>5.6999999999999966</v>
      </c>
      <c r="P5" s="11">
        <v>5.7999999999999963</v>
      </c>
      <c r="Q5" s="11">
        <v>5.8999999999999959</v>
      </c>
      <c r="R5" s="11">
        <v>5.9999999999999956</v>
      </c>
      <c r="S5" s="11">
        <v>6.0999999999999952</v>
      </c>
      <c r="T5" s="11">
        <v>6.1999999999999948</v>
      </c>
      <c r="U5" s="13">
        <v>6.2999999999999945</v>
      </c>
      <c r="V5" s="13">
        <v>6.3999999999999941</v>
      </c>
      <c r="W5" s="13">
        <v>6.4999999999999938</v>
      </c>
      <c r="X5" s="13">
        <v>6.5999999999999934</v>
      </c>
      <c r="Y5" s="13">
        <v>6.6999999999999931</v>
      </c>
      <c r="Z5" s="13">
        <v>6.7999999999999927</v>
      </c>
      <c r="AA5" s="13">
        <v>6.8999999999999924</v>
      </c>
      <c r="AB5" s="13">
        <v>6.999999999999992</v>
      </c>
      <c r="AC5" s="13">
        <v>7.0999999999999917</v>
      </c>
      <c r="AD5" s="13">
        <v>7.1999999999999913</v>
      </c>
      <c r="AE5" s="3"/>
      <c r="AF5" s="3"/>
      <c r="AG5" s="3"/>
    </row>
    <row r="6" spans="1:34" x14ac:dyDescent="0.35">
      <c r="A6" s="20" t="s">
        <v>24</v>
      </c>
      <c r="B6">
        <v>15</v>
      </c>
      <c r="D6" t="s">
        <v>18</v>
      </c>
      <c r="F6" s="11">
        <v>5</v>
      </c>
      <c r="G6" s="11">
        <v>5</v>
      </c>
      <c r="H6" s="11">
        <v>5</v>
      </c>
      <c r="I6" s="11">
        <v>10</v>
      </c>
      <c r="J6" s="11">
        <v>10</v>
      </c>
      <c r="K6" s="12">
        <v>10</v>
      </c>
      <c r="L6" s="12">
        <v>10</v>
      </c>
      <c r="M6" s="12">
        <v>10</v>
      </c>
      <c r="N6" s="12">
        <v>10</v>
      </c>
      <c r="O6" s="12">
        <v>10</v>
      </c>
      <c r="P6" s="11">
        <v>10</v>
      </c>
      <c r="Q6" s="11">
        <v>10</v>
      </c>
      <c r="R6" s="11">
        <v>10</v>
      </c>
      <c r="S6" s="11">
        <v>10</v>
      </c>
      <c r="T6" s="11">
        <v>10</v>
      </c>
      <c r="U6" s="13">
        <v>10</v>
      </c>
      <c r="V6" s="13">
        <v>10</v>
      </c>
      <c r="W6" s="13">
        <v>10</v>
      </c>
      <c r="X6" s="13">
        <v>10</v>
      </c>
      <c r="Y6" s="13">
        <v>10</v>
      </c>
      <c r="Z6" s="13">
        <v>10</v>
      </c>
      <c r="AA6" s="13">
        <v>10</v>
      </c>
      <c r="AB6" s="13">
        <v>10</v>
      </c>
      <c r="AC6" s="13">
        <v>10</v>
      </c>
      <c r="AD6" s="13">
        <v>10</v>
      </c>
      <c r="AE6" s="13"/>
      <c r="AF6" s="13"/>
      <c r="AG6" s="13"/>
    </row>
    <row r="7" spans="1:34" ht="17" x14ac:dyDescent="0.45">
      <c r="D7" t="s">
        <v>14</v>
      </c>
      <c r="F7" s="7">
        <v>0</v>
      </c>
      <c r="G7" s="7">
        <v>0</v>
      </c>
      <c r="H7" s="7">
        <v>46730650.361707062</v>
      </c>
      <c r="I7" s="7">
        <v>0</v>
      </c>
      <c r="J7" s="7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13"/>
      <c r="AF7" s="13"/>
      <c r="AG7" s="13"/>
      <c r="AH7" s="3"/>
    </row>
    <row r="8" spans="1:34" ht="17" x14ac:dyDescent="0.45">
      <c r="B8" s="14" t="s">
        <v>1</v>
      </c>
      <c r="D8" t="s">
        <v>15</v>
      </c>
      <c r="F8" s="7">
        <v>20500000</v>
      </c>
      <c r="G8" s="7">
        <v>0</v>
      </c>
      <c r="H8" s="7">
        <v>0</v>
      </c>
      <c r="I8" s="7">
        <v>0</v>
      </c>
      <c r="J8" s="7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/>
      <c r="AF8" s="3"/>
      <c r="AG8" s="3"/>
      <c r="AH8" s="3"/>
    </row>
    <row r="9" spans="1:34" ht="17" x14ac:dyDescent="0.45">
      <c r="A9" s="20" t="s">
        <v>22</v>
      </c>
      <c r="B9" s="1">
        <f>NPV($B$5,F7:T7) + NPV($B$5,F8:T8) + NPV($B$5,F9:T9) + NPV($B$5,F10:T10)</f>
        <v>63711345.65797396</v>
      </c>
      <c r="D9" t="s">
        <v>16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/>
      <c r="AF9" s="3"/>
      <c r="AG9" s="3"/>
      <c r="AH9" s="3"/>
    </row>
    <row r="10" spans="1:34" ht="17" x14ac:dyDescent="0.45">
      <c r="A10" s="20" t="s">
        <v>23</v>
      </c>
      <c r="B10" s="1">
        <f>NPV($B$5,F15:T15) + NPV($B$5,F16:T16) + NPV($B$5,F17:T17) + NPV($B$5,F18:T18)</f>
        <v>59856566.60780181</v>
      </c>
      <c r="D10" t="s">
        <v>17</v>
      </c>
      <c r="F10" s="7">
        <v>256249.99999999997</v>
      </c>
      <c r="G10" s="7">
        <v>262656.25</v>
      </c>
      <c r="H10" s="7">
        <v>269222.65624999994</v>
      </c>
      <c r="I10" s="7">
        <v>275953.22265624994</v>
      </c>
      <c r="J10" s="7">
        <v>282852.05322265619</v>
      </c>
      <c r="K10" s="9">
        <v>289923.35455322254</v>
      </c>
      <c r="L10" s="9">
        <v>297171.43841705314</v>
      </c>
      <c r="M10" s="9">
        <v>304600.7243774794</v>
      </c>
      <c r="N10" s="9">
        <v>312215.74248691637</v>
      </c>
      <c r="O10" s="9">
        <v>320021.13604908925</v>
      </c>
      <c r="P10" s="7">
        <v>328021.66445031652</v>
      </c>
      <c r="Q10" s="7">
        <v>336222.2060615744</v>
      </c>
      <c r="R10" s="7">
        <v>344627.76121311373</v>
      </c>
      <c r="S10" s="7">
        <v>353243.45524344151</v>
      </c>
      <c r="T10" s="7">
        <v>362074.5416245276</v>
      </c>
      <c r="U10" s="3">
        <v>371126.40516514081</v>
      </c>
      <c r="V10" s="3">
        <v>380404.56529426924</v>
      </c>
      <c r="W10" s="3">
        <v>389914.67942662601</v>
      </c>
      <c r="X10" s="3">
        <v>399662.54641229165</v>
      </c>
      <c r="Y10" s="3">
        <v>409654.11007259891</v>
      </c>
      <c r="Z10" s="3">
        <v>419895.46282441379</v>
      </c>
      <c r="AA10" s="3">
        <v>430392.84939502412</v>
      </c>
      <c r="AB10" s="3">
        <v>441152.67062989977</v>
      </c>
      <c r="AC10" s="3">
        <v>452181.48739564721</v>
      </c>
      <c r="AD10" s="3">
        <v>463486.02458053833</v>
      </c>
      <c r="AE10" s="3"/>
      <c r="AF10" s="3"/>
      <c r="AG10" s="3"/>
      <c r="AH10" s="3"/>
    </row>
    <row r="11" spans="1:34" x14ac:dyDescent="0.35">
      <c r="A11" t="s">
        <v>7</v>
      </c>
      <c r="B11" s="1">
        <f>B9-B10</f>
        <v>3854779.0501721501</v>
      </c>
      <c r="F11" s="7"/>
      <c r="G11" s="7"/>
      <c r="H11" s="7"/>
      <c r="I11" s="7"/>
      <c r="J11" s="7"/>
      <c r="K11" s="9"/>
      <c r="L11" s="9"/>
      <c r="M11" s="9"/>
      <c r="N11" s="9"/>
      <c r="O11" s="9"/>
      <c r="P11" s="7"/>
      <c r="Q11" s="7"/>
      <c r="R11" s="7"/>
      <c r="S11" s="7"/>
      <c r="T11" s="7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x14ac:dyDescent="0.35">
      <c r="D12" s="14" t="s">
        <v>2</v>
      </c>
      <c r="F12" s="7"/>
      <c r="G12" s="7"/>
      <c r="H12" s="7"/>
      <c r="I12" s="7"/>
      <c r="J12" s="7"/>
      <c r="K12" s="9"/>
      <c r="L12" s="9"/>
      <c r="M12" s="9"/>
      <c r="N12" s="9"/>
      <c r="O12" s="9"/>
      <c r="P12" s="7"/>
      <c r="Q12" s="7"/>
      <c r="R12" s="7"/>
      <c r="S12" s="7"/>
      <c r="T12" s="7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7" x14ac:dyDescent="0.45">
      <c r="A13" t="s">
        <v>12</v>
      </c>
      <c r="B13" s="1">
        <f>-PMT($B$5,$B$6,B11)</f>
        <v>360168.04867887934</v>
      </c>
      <c r="D13" t="s">
        <v>5</v>
      </c>
      <c r="F13" s="11">
        <f>F5-$B$3</f>
        <v>4.3</v>
      </c>
      <c r="G13" s="11">
        <f>G5-$B$3</f>
        <v>4.3999999999999995</v>
      </c>
      <c r="H13" s="11">
        <f>H5-$B$3</f>
        <v>4.4999999999999991</v>
      </c>
      <c r="I13" s="11">
        <f>I5-$B$3</f>
        <v>4.5999999999999988</v>
      </c>
      <c r="J13" s="11">
        <f>J5-$B$3</f>
        <v>4.6999999999999984</v>
      </c>
      <c r="K13" s="12">
        <f>K5-$B$3</f>
        <v>4.799999999999998</v>
      </c>
      <c r="L13" s="12">
        <f>L5-$B$3</f>
        <v>4.8999999999999977</v>
      </c>
      <c r="M13" s="12">
        <f>M5-$B$3</f>
        <v>4.9999999999999973</v>
      </c>
      <c r="N13" s="12">
        <f>N5-$B$3</f>
        <v>5.099999999999997</v>
      </c>
      <c r="O13" s="12">
        <f>O5-$B$3</f>
        <v>5.1999999999999966</v>
      </c>
      <c r="P13" s="11">
        <f>P5-$B$3</f>
        <v>5.2999999999999963</v>
      </c>
      <c r="Q13" s="11">
        <f>Q5-$B$3</f>
        <v>5.3999999999999959</v>
      </c>
      <c r="R13" s="11">
        <f>R5-$B$3</f>
        <v>5.4999999999999956</v>
      </c>
      <c r="S13" s="11">
        <f>S5-$B$3</f>
        <v>5.5999999999999952</v>
      </c>
      <c r="T13" s="11">
        <f>T5-$B$3</f>
        <v>5.6999999999999948</v>
      </c>
      <c r="U13" s="13">
        <f>U5-$B$3</f>
        <v>5.7999999999999945</v>
      </c>
      <c r="V13" s="13">
        <f>V5-$B$3</f>
        <v>5.8999999999999941</v>
      </c>
      <c r="W13" s="13">
        <f>W5-$B$3</f>
        <v>5.9999999999999938</v>
      </c>
      <c r="X13" s="13">
        <f>X5-$B$3</f>
        <v>6.0999999999999934</v>
      </c>
      <c r="Y13" s="13">
        <f>Y5-$B$3</f>
        <v>6.1999999999999931</v>
      </c>
      <c r="Z13" s="13">
        <f>Z5-$B$3</f>
        <v>6.2999999999999927</v>
      </c>
      <c r="AA13" s="13">
        <f>AA5-$B$3</f>
        <v>6.3999999999999924</v>
      </c>
      <c r="AB13" s="13">
        <f>AB5-$B$3</f>
        <v>6.499999999999992</v>
      </c>
      <c r="AC13" s="13">
        <f>AC5-$B$3</f>
        <v>6.5999999999999917</v>
      </c>
      <c r="AD13" s="13">
        <f>AD5-$B$3</f>
        <v>6.6999999999999913</v>
      </c>
      <c r="AE13" s="3"/>
      <c r="AF13" s="3"/>
      <c r="AG13" s="3"/>
      <c r="AH13" s="3"/>
    </row>
    <row r="14" spans="1:34" x14ac:dyDescent="0.35">
      <c r="D14" t="s">
        <v>19</v>
      </c>
      <c r="F14" s="11">
        <v>5</v>
      </c>
      <c r="G14" s="11">
        <v>5</v>
      </c>
      <c r="H14" s="11">
        <v>5</v>
      </c>
      <c r="I14" s="11">
        <v>5</v>
      </c>
      <c r="J14" s="11">
        <v>5</v>
      </c>
      <c r="K14" s="12">
        <v>5</v>
      </c>
      <c r="L14" s="12">
        <v>5</v>
      </c>
      <c r="M14" s="12">
        <v>5</v>
      </c>
      <c r="N14" s="12">
        <v>10</v>
      </c>
      <c r="O14" s="12">
        <v>10</v>
      </c>
      <c r="P14" s="11">
        <v>10</v>
      </c>
      <c r="Q14" s="11">
        <v>10</v>
      </c>
      <c r="R14" s="11">
        <v>10</v>
      </c>
      <c r="S14" s="11">
        <v>10</v>
      </c>
      <c r="T14" s="11">
        <v>10</v>
      </c>
      <c r="U14" s="13">
        <v>10</v>
      </c>
      <c r="V14" s="13">
        <v>10</v>
      </c>
      <c r="W14" s="13">
        <v>10</v>
      </c>
      <c r="X14" s="13">
        <v>10</v>
      </c>
      <c r="Y14" s="13">
        <v>10</v>
      </c>
      <c r="Z14" s="13">
        <v>10</v>
      </c>
      <c r="AA14" s="13">
        <v>10</v>
      </c>
      <c r="AB14" s="13">
        <v>10</v>
      </c>
      <c r="AC14" s="13">
        <v>10</v>
      </c>
      <c r="AD14" s="13">
        <v>10</v>
      </c>
      <c r="AE14" s="13"/>
      <c r="AF14" s="13"/>
      <c r="AG14" s="13"/>
      <c r="AH14" s="3"/>
    </row>
    <row r="15" spans="1:34" ht="17" x14ac:dyDescent="0.45">
      <c r="D15" t="s">
        <v>8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9">
        <v>0</v>
      </c>
      <c r="L15" s="9">
        <v>0</v>
      </c>
      <c r="M15" s="9">
        <v>52871441.612955607</v>
      </c>
      <c r="N15" s="9">
        <v>0</v>
      </c>
      <c r="O15" s="9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13"/>
      <c r="AF15" s="13"/>
      <c r="AG15" s="13"/>
      <c r="AH15" s="3"/>
    </row>
    <row r="16" spans="1:34" ht="16.5" x14ac:dyDescent="0.45">
      <c r="D16" t="s">
        <v>9</v>
      </c>
      <c r="F16" s="7">
        <v>20500000</v>
      </c>
      <c r="G16" s="7">
        <v>0</v>
      </c>
      <c r="H16" s="7">
        <v>0</v>
      </c>
      <c r="I16" s="7">
        <v>0</v>
      </c>
      <c r="J16" s="7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/>
      <c r="AF16" s="3"/>
      <c r="AG16" s="3"/>
      <c r="AH16" s="3"/>
    </row>
    <row r="17" spans="3:34" ht="17" x14ac:dyDescent="0.45">
      <c r="D17" t="s">
        <v>10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/>
      <c r="AF17" s="3"/>
      <c r="AG17" s="3"/>
      <c r="AH17" s="3"/>
    </row>
    <row r="18" spans="3:34" ht="17" x14ac:dyDescent="0.45">
      <c r="D18" t="s">
        <v>11</v>
      </c>
      <c r="F18" s="7">
        <v>256249.99999999997</v>
      </c>
      <c r="G18" s="7">
        <v>262656.25</v>
      </c>
      <c r="H18" s="7">
        <v>269222.65624999994</v>
      </c>
      <c r="I18" s="7">
        <v>275953.22265624994</v>
      </c>
      <c r="J18" s="7">
        <v>282852.05322265619</v>
      </c>
      <c r="K18" s="9">
        <v>289923.35455322254</v>
      </c>
      <c r="L18" s="9">
        <v>297171.43841705314</v>
      </c>
      <c r="M18" s="9">
        <v>304600.7243774794</v>
      </c>
      <c r="N18" s="9">
        <v>312215.74248691637</v>
      </c>
      <c r="O18" s="9">
        <v>320021.13604908925</v>
      </c>
      <c r="P18" s="7">
        <v>328021.66445031652</v>
      </c>
      <c r="Q18" s="7">
        <v>336222.2060615744</v>
      </c>
      <c r="R18" s="7">
        <v>344627.76121311373</v>
      </c>
      <c r="S18" s="7">
        <v>353243.45524344151</v>
      </c>
      <c r="T18" s="7">
        <v>362074.5416245276</v>
      </c>
      <c r="U18" s="3">
        <v>371126.40516514081</v>
      </c>
      <c r="V18" s="3">
        <v>380404.56529426924</v>
      </c>
      <c r="W18" s="3">
        <v>389914.67942662601</v>
      </c>
      <c r="X18" s="3">
        <v>399662.54641229165</v>
      </c>
      <c r="Y18" s="3">
        <v>409654.11007259891</v>
      </c>
      <c r="Z18" s="3">
        <v>419895.46282441379</v>
      </c>
      <c r="AA18" s="3">
        <v>430392.84939502412</v>
      </c>
      <c r="AB18" s="3">
        <v>441152.67062989977</v>
      </c>
      <c r="AC18" s="3">
        <v>452181.48739564721</v>
      </c>
      <c r="AD18" s="3">
        <v>463486.02458053833</v>
      </c>
      <c r="AE18" s="3"/>
      <c r="AF18" s="3"/>
      <c r="AG18" s="3"/>
      <c r="AH18" s="3"/>
    </row>
    <row r="19" spans="3:34" x14ac:dyDescent="0.35">
      <c r="E19" s="1"/>
      <c r="F19" s="7"/>
      <c r="G19" s="7"/>
      <c r="H19" s="7"/>
      <c r="I19" s="7"/>
      <c r="J19" s="7"/>
      <c r="K19" s="9"/>
      <c r="L19" s="9"/>
      <c r="M19" s="9"/>
      <c r="N19" s="9"/>
      <c r="O19" s="9"/>
      <c r="P19" s="7"/>
      <c r="Q19" s="7"/>
      <c r="R19" s="7"/>
      <c r="S19" s="7"/>
      <c r="T19" s="7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3:34" ht="17" x14ac:dyDescent="0.45">
      <c r="C20" s="1"/>
      <c r="D20" s="14" t="s">
        <v>20</v>
      </c>
      <c r="E20" s="1"/>
      <c r="F20" s="16">
        <f>IF(F2&lt;=$B$6,$B$13,0)</f>
        <v>360168.04867887934</v>
      </c>
      <c r="G20" s="16">
        <f>IF(G2&lt;=$B$6,$B$13,0)</f>
        <v>360168.04867887934</v>
      </c>
      <c r="H20" s="16">
        <f>IF(H2&lt;=$B$6,$B$13,0)</f>
        <v>360168.04867887934</v>
      </c>
      <c r="I20" s="16">
        <f>IF(I2&lt;=$B$6,$B$13,0)</f>
        <v>360168.04867887934</v>
      </c>
      <c r="J20" s="16">
        <f>IF(J2&lt;=$B$6,$B$13,0)</f>
        <v>360168.04867887934</v>
      </c>
      <c r="K20" s="17">
        <f>IF(K2&lt;=$B$6,$B$13,0)</f>
        <v>360168.04867887934</v>
      </c>
      <c r="L20" s="17">
        <f>IF(L2&lt;=$B$6,$B$13,0)</f>
        <v>360168.04867887934</v>
      </c>
      <c r="M20" s="17">
        <f>IF(M2&lt;=$B$6,$B$13,0)</f>
        <v>360168.04867887934</v>
      </c>
      <c r="N20" s="17">
        <f>IF(N2&lt;=$B$6,$B$13,0)</f>
        <v>360168.04867887934</v>
      </c>
      <c r="O20" s="17">
        <f>IF(O2&lt;=$B$6,$B$13,0)</f>
        <v>360168.04867887934</v>
      </c>
      <c r="P20" s="16">
        <f>IF(P2&lt;=$B$6,$B$13,0)</f>
        <v>360168.04867887934</v>
      </c>
      <c r="Q20" s="16">
        <f>IF(Q2&lt;=$B$6,$B$13,0)</f>
        <v>360168.04867887934</v>
      </c>
      <c r="R20" s="16">
        <f>IF(R2&lt;=$B$6,$B$13,0)</f>
        <v>360168.04867887934</v>
      </c>
      <c r="S20" s="16">
        <f>IF(S2&lt;=$B$6,$B$13,0)</f>
        <v>360168.04867887934</v>
      </c>
      <c r="T20" s="16">
        <f>IF(T2&lt;=$B$6,$B$13,0)</f>
        <v>360168.04867887934</v>
      </c>
      <c r="U20" s="18">
        <f>IF(U2&lt;=$B$6,$B$13,0)</f>
        <v>0</v>
      </c>
      <c r="V20" s="18">
        <f>IF(V2&lt;=$B$6,$B$13,0)</f>
        <v>0</v>
      </c>
      <c r="W20" s="18">
        <f>IF(W2&lt;=$B$6,$B$13,0)</f>
        <v>0</v>
      </c>
      <c r="X20" s="18">
        <f>IF(X2&lt;=$B$6,$B$13,0)</f>
        <v>0</v>
      </c>
      <c r="Y20" s="18">
        <f>IF(Y2&lt;=$B$6,$B$13,0)</f>
        <v>0</v>
      </c>
      <c r="Z20" s="18">
        <f>IF(Z2&lt;=$B$6,$B$13,0)</f>
        <v>0</v>
      </c>
      <c r="AA20" s="18">
        <f>IF(AA2&lt;=$B$6,$B$13,0)</f>
        <v>0</v>
      </c>
      <c r="AB20" s="18">
        <f>IF(AB2&lt;=$B$6,$B$13,0)</f>
        <v>0</v>
      </c>
      <c r="AC20" s="18">
        <f>IF(AC2&lt;=$B$6,$B$13,0)</f>
        <v>0</v>
      </c>
      <c r="AD20" s="18">
        <f>IF(AD2&lt;=$B$6,$B$13,0)</f>
        <v>0</v>
      </c>
      <c r="AE20" s="3"/>
      <c r="AF20" s="3"/>
      <c r="AG20" s="3"/>
    </row>
    <row r="21" spans="3:34" x14ac:dyDescent="0.35">
      <c r="AE21" s="18"/>
      <c r="AF21" s="18"/>
      <c r="AG21" s="18"/>
    </row>
    <row r="22" spans="3:34" x14ac:dyDescent="0.35">
      <c r="C22" s="1"/>
    </row>
    <row r="23" spans="3:34" x14ac:dyDescent="0.35">
      <c r="C23" s="1"/>
    </row>
    <row r="30" spans="3:34" x14ac:dyDescent="0.35"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3:34" x14ac:dyDescent="0.35"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3:34" x14ac:dyDescent="0.35"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2:33" x14ac:dyDescent="0.35"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5" spans="2:33" x14ac:dyDescent="0.35">
      <c r="B35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A4C5D-DFD7-4812-98B7-3E95F1577286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Augmentation_example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Mchugh</dc:creator>
  <cp:lastModifiedBy>Adam Mchugh</cp:lastModifiedBy>
  <dcterms:created xsi:type="dcterms:W3CDTF">2022-02-24T08:25:41Z</dcterms:created>
  <dcterms:modified xsi:type="dcterms:W3CDTF">2022-08-19T06:56:56Z</dcterms:modified>
</cp:coreProperties>
</file>