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amscloud.sharepoint.com/sites/Goldfields2025-29AccessArrangementproposal/Shared Documents/F. Models - Tariff. Capex.Opex.Forecasts/Demand forecast/"/>
    </mc:Choice>
  </mc:AlternateContent>
  <xr:revisionPtr revIDLastSave="26" documentId="8_{FFA15B5B-3C91-4018-8985-82D62F60E41E}" xr6:coauthVersionLast="47" xr6:coauthVersionMax="47" xr10:uidLastSave="{A8BB5CE1-35D3-451C-B0CB-B1592E850A9A}"/>
  <bookViews>
    <workbookView xWindow="-15900" yWindow="-24000" windowWidth="28800" windowHeight="23400" xr2:uid="{136B77D9-0212-43F4-85A5-E67E06EB0819}"/>
  </bookViews>
  <sheets>
    <sheet name="Cover" sheetId="1" r:id="rId1"/>
    <sheet name="1. Historic" sheetId="2" r:id="rId2"/>
    <sheet name="2. AA5 Forecast" sheetId="5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" l="1"/>
  <c r="D28" i="5"/>
  <c r="E28" i="5"/>
  <c r="F28" i="5"/>
  <c r="D29" i="5"/>
  <c r="E29" i="5"/>
  <c r="F29" i="5"/>
  <c r="G29" i="5"/>
  <c r="C29" i="5"/>
  <c r="C28" i="5"/>
  <c r="C35" i="2"/>
  <c r="D35" i="2"/>
  <c r="E35" i="2"/>
  <c r="C36" i="2"/>
  <c r="D36" i="2"/>
  <c r="E36" i="2"/>
  <c r="D34" i="2"/>
  <c r="E34" i="2"/>
  <c r="C34" i="2"/>
  <c r="C30" i="2"/>
  <c r="D30" i="2"/>
  <c r="E30" i="2"/>
  <c r="C31" i="2"/>
  <c r="D31" i="2"/>
  <c r="E31" i="2"/>
  <c r="D29" i="2"/>
  <c r="E29" i="2"/>
  <c r="C29" i="2"/>
</calcChain>
</file>

<file path=xl/sharedStrings.xml><?xml version="1.0" encoding="utf-8"?>
<sst xmlns="http://schemas.openxmlformats.org/spreadsheetml/2006/main" count="78" uniqueCount="19">
  <si>
    <t>Goldfields Gas Pipeline Access Arrangement 2025-29</t>
  </si>
  <si>
    <t>Attachment 5.2</t>
  </si>
  <si>
    <t>Demand Forecast Model - Public</t>
  </si>
  <si>
    <t>Demand forecast - Historic</t>
  </si>
  <si>
    <t>Demand forecasts (capacity and throughput) for pipeline services</t>
  </si>
  <si>
    <t>AA4 ERA approved forecasts</t>
  </si>
  <si>
    <t>Unit</t>
  </si>
  <si>
    <t>Maximum capacity</t>
  </si>
  <si>
    <t>TJ/day</t>
  </si>
  <si>
    <t>Average capacity</t>
  </si>
  <si>
    <t>Average throughput</t>
  </si>
  <si>
    <t>Actual demand</t>
  </si>
  <si>
    <t>N/A</t>
  </si>
  <si>
    <t>Variance between forecast and actuals</t>
  </si>
  <si>
    <t>%</t>
  </si>
  <si>
    <t>Demand forecast - AA5 contracted capacity and throughput</t>
  </si>
  <si>
    <t>AA5 forecasts - Yarraloola</t>
  </si>
  <si>
    <t>AA5 forecasts - NGI</t>
  </si>
  <si>
    <t>AA5 forecasts -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</si>
</sst>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0.0"/>
    <numFmt numFmtId="167" formatCode="[$-C09]d\ mmmm\ 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rgb="FF007300"/>
      <name val="Century Gothic"/>
      <family val="2"/>
    </font>
    <font>
      <b/>
      <sz val="22"/>
      <color rgb="FF007300"/>
      <name val="Century Gothic"/>
      <family val="2"/>
    </font>
    <font>
      <b/>
      <sz val="22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7300"/>
        <bgColor indexed="64"/>
      </patternFill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rgb="FF007300"/>
      </top>
      <bottom style="thick">
        <color rgb="FF0073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1" applyNumberFormat="0" applyFill="0" applyProtection="0">
      <alignment vertical="center"/>
    </xf>
  </cellStyleXfs>
  <cellXfs count="18">
    <xf numFmtId="0" fontId="0" fillId="0" borderId="0" xfId="0"/>
    <xf numFmtId="0" fontId="2" fillId="0" borderId="0" xfId="0" applyFont="1"/>
    <xf numFmtId="0" fontId="4" fillId="0" borderId="1" xfId="2" applyFont="1">
      <alignment vertical="center"/>
    </xf>
    <xf numFmtId="0" fontId="3" fillId="0" borderId="1" xfId="2">
      <alignment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2" borderId="0" xfId="0" applyFont="1" applyFill="1"/>
    <xf numFmtId="0" fontId="9" fillId="2" borderId="0" xfId="0" applyFont="1" applyFill="1"/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/>
    </xf>
    <xf numFmtId="0" fontId="2" fillId="0" borderId="2" xfId="0" applyFont="1" applyBorder="1"/>
    <xf numFmtId="164" fontId="2" fillId="0" borderId="0" xfId="0" applyNumberFormat="1" applyFont="1"/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left"/>
    </xf>
  </cellXfs>
  <cellStyles count="3">
    <cellStyle name="Normal" xfId="0" builtinId="0"/>
    <cellStyle name="Per cent" xfId="1" builtinId="5"/>
    <cellStyle name="Title" xfId="2" builtinId="15"/>
  </cellStyles>
  <dxfs count="0"/>
  <tableStyles count="0" defaultTableStyle="TableStyleMedium2" defaultPivotStyle="PivotStyleLight16"/>
  <colors>
    <mruColors>
      <color rgb="FF00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</xdr:row>
      <xdr:rowOff>44452</xdr:rowOff>
    </xdr:from>
    <xdr:to>
      <xdr:col>7</xdr:col>
      <xdr:colOff>311150</xdr:colOff>
      <xdr:row>42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6C257D-E033-4F69-928D-C11C46D200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219077"/>
          <a:ext cx="5638800" cy="70072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1552575</xdr:colOff>
      <xdr:row>11</xdr:row>
      <xdr:rowOff>82551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0882F6-4EE4-40CD-9C08-2CD17BB65D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8125" cy="1892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1549400</xdr:colOff>
      <xdr:row>11</xdr:row>
      <xdr:rowOff>85726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43862C-4BE9-4BEA-ADD7-04E98D7F4F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4950" cy="1895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A229-16E3-4454-A6F6-4C68C2061791}">
  <sheetPr>
    <tabColor rgb="FFFFCC00"/>
  </sheetPr>
  <dimension ref="B45:K50"/>
  <sheetViews>
    <sheetView showGridLines="0" tabSelected="1" zoomScale="85" zoomScaleNormal="85" workbookViewId="0">
      <selection activeCell="Q20" sqref="Q20"/>
    </sheetView>
  </sheetViews>
  <sheetFormatPr defaultColWidth="8.7109375" defaultRowHeight="13.5"/>
  <cols>
    <col min="1" max="1" width="5.140625" style="1" customWidth="1"/>
    <col min="2" max="2" width="30.42578125" style="1" bestFit="1" customWidth="1"/>
    <col min="3" max="16384" width="8.7109375" style="1"/>
  </cols>
  <sheetData>
    <row r="45" spans="2:11" ht="17.100000000000001" customHeight="1" thickBot="1"/>
    <row r="46" spans="2:11" ht="50.45" customHeight="1" thickTop="1" thickBot="1">
      <c r="B46" s="2" t="s">
        <v>0</v>
      </c>
      <c r="C46" s="3"/>
      <c r="D46" s="3"/>
      <c r="E46" s="3"/>
      <c r="F46" s="3"/>
      <c r="G46" s="3"/>
      <c r="H46" s="3"/>
      <c r="I46" s="3"/>
      <c r="J46" s="3"/>
      <c r="K46" s="3"/>
    </row>
    <row r="47" spans="2:11" ht="28.5" customHeight="1" thickTop="1">
      <c r="B47" s="4"/>
    </row>
    <row r="48" spans="2:11" ht="20.45">
      <c r="B48" s="5" t="s">
        <v>1</v>
      </c>
    </row>
    <row r="49" spans="2:2" ht="19.5">
      <c r="B49" s="6" t="s">
        <v>2</v>
      </c>
    </row>
    <row r="50" spans="2:2" ht="20.45">
      <c r="B50" s="17">
        <v>45292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8E0B-E3BD-4FC0-811E-88F2E3E400A7}">
  <sheetPr>
    <tabColor rgb="FFFFF5CD"/>
  </sheetPr>
  <dimension ref="A13:H38"/>
  <sheetViews>
    <sheetView showGridLines="0" zoomScale="160" zoomScaleNormal="160" workbookViewId="0">
      <selection activeCell="A40" sqref="A40"/>
    </sheetView>
  </sheetViews>
  <sheetFormatPr defaultColWidth="8.7109375" defaultRowHeight="13.5"/>
  <cols>
    <col min="1" max="1" width="28.85546875" style="1" customWidth="1"/>
    <col min="2" max="2" width="12.42578125" style="1" bestFit="1" customWidth="1"/>
    <col min="3" max="6" width="8.85546875" style="1" bestFit="1" customWidth="1"/>
    <col min="7" max="7" width="9.42578125" style="1" bestFit="1" customWidth="1"/>
    <col min="8" max="16384" width="8.7109375" style="1"/>
  </cols>
  <sheetData>
    <row r="13" spans="1:8" ht="14.1" thickBot="1"/>
    <row r="14" spans="1:8" ht="19.5" customHeight="1" thickTop="1" thickBot="1">
      <c r="A14" s="3" t="s">
        <v>3</v>
      </c>
      <c r="B14" s="3"/>
      <c r="C14" s="3"/>
      <c r="D14" s="3"/>
      <c r="E14" s="3"/>
      <c r="F14" s="3"/>
      <c r="G14" s="3"/>
      <c r="H14"/>
    </row>
    <row r="15" spans="1:8" ht="14.1" thickTop="1"/>
    <row r="16" spans="1:8" ht="14.1">
      <c r="A16" s="7" t="s">
        <v>4</v>
      </c>
      <c r="B16" s="8"/>
      <c r="C16" s="8"/>
      <c r="D16" s="8"/>
      <c r="E16" s="8"/>
      <c r="F16" s="8"/>
      <c r="G16" s="8"/>
    </row>
    <row r="17" spans="1:8" ht="14.1">
      <c r="A17" s="9" t="s">
        <v>5</v>
      </c>
      <c r="B17" s="10" t="s">
        <v>6</v>
      </c>
      <c r="C17" s="10">
        <v>2020</v>
      </c>
      <c r="D17" s="10">
        <v>2021</v>
      </c>
      <c r="E17" s="10">
        <v>2022</v>
      </c>
      <c r="F17" s="10">
        <v>2023</v>
      </c>
      <c r="G17" s="10">
        <v>2024</v>
      </c>
    </row>
    <row r="18" spans="1:8">
      <c r="A18" s="11" t="s">
        <v>7</v>
      </c>
      <c r="B18" s="14" t="s">
        <v>8</v>
      </c>
      <c r="C18" s="13">
        <v>110.53</v>
      </c>
      <c r="D18" s="13">
        <v>110.53</v>
      </c>
      <c r="E18" s="13">
        <v>110.53</v>
      </c>
      <c r="F18" s="13">
        <v>110.53</v>
      </c>
      <c r="G18" s="13">
        <v>110.53</v>
      </c>
      <c r="H18" s="12"/>
    </row>
    <row r="19" spans="1:8">
      <c r="A19" s="11" t="s">
        <v>9</v>
      </c>
      <c r="B19" s="14" t="s">
        <v>8</v>
      </c>
      <c r="C19" s="13">
        <v>110.53</v>
      </c>
      <c r="D19" s="13">
        <v>110.53</v>
      </c>
      <c r="E19" s="13">
        <v>110.53</v>
      </c>
      <c r="F19" s="13">
        <v>110.53</v>
      </c>
      <c r="G19" s="13">
        <v>110.53</v>
      </c>
      <c r="H19" s="12"/>
    </row>
    <row r="20" spans="1:8">
      <c r="A20" s="11" t="s">
        <v>10</v>
      </c>
      <c r="B20" s="14" t="s">
        <v>8</v>
      </c>
      <c r="C20" s="13">
        <v>90.71</v>
      </c>
      <c r="D20" s="13">
        <v>90.71</v>
      </c>
      <c r="E20" s="13">
        <v>90.71</v>
      </c>
      <c r="F20" s="13">
        <v>90.71</v>
      </c>
      <c r="G20" s="13">
        <v>90.71</v>
      </c>
      <c r="H20" s="12"/>
    </row>
    <row r="22" spans="1:8" ht="14.1">
      <c r="A22" s="9" t="s">
        <v>11</v>
      </c>
      <c r="B22" s="10" t="s">
        <v>6</v>
      </c>
      <c r="C22" s="10">
        <v>2020</v>
      </c>
      <c r="D22" s="10">
        <v>2021</v>
      </c>
      <c r="E22" s="10">
        <v>2022</v>
      </c>
      <c r="F22" s="10">
        <v>2023</v>
      </c>
      <c r="G22" s="10">
        <v>2024</v>
      </c>
    </row>
    <row r="23" spans="1:8">
      <c r="A23" s="11" t="s">
        <v>7</v>
      </c>
      <c r="B23" s="14" t="s">
        <v>8</v>
      </c>
      <c r="C23" s="13">
        <v>108.53</v>
      </c>
      <c r="D23" s="13">
        <v>111.42</v>
      </c>
      <c r="E23" s="13">
        <v>115.67</v>
      </c>
      <c r="F23" s="13" t="s">
        <v>12</v>
      </c>
      <c r="G23" s="13" t="s">
        <v>12</v>
      </c>
    </row>
    <row r="24" spans="1:8">
      <c r="A24" s="11" t="s">
        <v>9</v>
      </c>
      <c r="B24" s="14" t="s">
        <v>8</v>
      </c>
      <c r="C24" s="13">
        <v>108.53</v>
      </c>
      <c r="D24" s="13">
        <v>109.49</v>
      </c>
      <c r="E24" s="13">
        <v>110.77</v>
      </c>
      <c r="F24" s="13" t="s">
        <v>12</v>
      </c>
      <c r="G24" s="13" t="s">
        <v>12</v>
      </c>
    </row>
    <row r="25" spans="1:8">
      <c r="A25" s="11" t="s">
        <v>10</v>
      </c>
      <c r="B25" s="14" t="s">
        <v>8</v>
      </c>
      <c r="C25" s="13">
        <v>96.78</v>
      </c>
      <c r="D25" s="13">
        <v>94.57</v>
      </c>
      <c r="E25" s="13">
        <v>97.23</v>
      </c>
      <c r="F25" s="13" t="s">
        <v>12</v>
      </c>
      <c r="G25" s="13" t="s">
        <v>12</v>
      </c>
    </row>
    <row r="27" spans="1:8" ht="14.1">
      <c r="A27" s="7" t="s">
        <v>13</v>
      </c>
      <c r="B27" s="8"/>
      <c r="C27" s="8"/>
      <c r="D27" s="8"/>
      <c r="E27" s="8"/>
      <c r="F27" s="8"/>
      <c r="G27" s="8"/>
    </row>
    <row r="28" spans="1:8" ht="16.5" customHeight="1">
      <c r="A28" s="9"/>
      <c r="B28" s="10" t="s">
        <v>6</v>
      </c>
      <c r="C28" s="10">
        <v>2020</v>
      </c>
      <c r="D28" s="10">
        <v>2021</v>
      </c>
      <c r="E28" s="10">
        <v>2022</v>
      </c>
      <c r="F28" s="10">
        <v>2023</v>
      </c>
      <c r="G28" s="10">
        <v>2024</v>
      </c>
    </row>
    <row r="29" spans="1:8">
      <c r="A29" s="11" t="s">
        <v>7</v>
      </c>
      <c r="B29" s="14" t="s">
        <v>8</v>
      </c>
      <c r="C29" s="13">
        <f>C23-C18</f>
        <v>-2</v>
      </c>
      <c r="D29" s="13">
        <f t="shared" ref="D29:E29" si="0">D23-D18</f>
        <v>0.89000000000000057</v>
      </c>
      <c r="E29" s="13">
        <f t="shared" si="0"/>
        <v>5.1400000000000006</v>
      </c>
      <c r="F29" s="13" t="s">
        <v>12</v>
      </c>
      <c r="G29" s="13" t="s">
        <v>12</v>
      </c>
    </row>
    <row r="30" spans="1:8">
      <c r="A30" s="11" t="s">
        <v>9</v>
      </c>
      <c r="B30" s="14" t="s">
        <v>8</v>
      </c>
      <c r="C30" s="13">
        <f t="shared" ref="C30:E30" si="1">C24-C19</f>
        <v>-2</v>
      </c>
      <c r="D30" s="13">
        <f t="shared" si="1"/>
        <v>-1.0400000000000063</v>
      </c>
      <c r="E30" s="13">
        <f t="shared" si="1"/>
        <v>0.23999999999999488</v>
      </c>
      <c r="F30" s="13" t="s">
        <v>12</v>
      </c>
      <c r="G30" s="13" t="s">
        <v>12</v>
      </c>
    </row>
    <row r="31" spans="1:8">
      <c r="A31" s="11" t="s">
        <v>10</v>
      </c>
      <c r="B31" s="14" t="s">
        <v>8</v>
      </c>
      <c r="C31" s="13">
        <f t="shared" ref="C31:E31" si="2">C25-C20</f>
        <v>6.0700000000000074</v>
      </c>
      <c r="D31" s="13">
        <f t="shared" si="2"/>
        <v>3.8599999999999994</v>
      </c>
      <c r="E31" s="13">
        <f t="shared" si="2"/>
        <v>6.5200000000000102</v>
      </c>
      <c r="F31" s="13" t="s">
        <v>12</v>
      </c>
      <c r="G31" s="13" t="s">
        <v>12</v>
      </c>
    </row>
    <row r="33" spans="1:7" ht="14.1">
      <c r="A33" s="9"/>
      <c r="B33" s="10" t="s">
        <v>6</v>
      </c>
      <c r="C33" s="10">
        <v>2020</v>
      </c>
      <c r="D33" s="10">
        <v>2021</v>
      </c>
      <c r="E33" s="10">
        <v>2022</v>
      </c>
      <c r="F33" s="10">
        <v>2023</v>
      </c>
      <c r="G33" s="10">
        <v>2024</v>
      </c>
    </row>
    <row r="34" spans="1:7">
      <c r="A34" s="11" t="s">
        <v>7</v>
      </c>
      <c r="B34" s="14" t="s">
        <v>14</v>
      </c>
      <c r="C34" s="15">
        <f>(C23-C18)/C18</f>
        <v>-1.8094634940740071E-2</v>
      </c>
      <c r="D34" s="15">
        <f t="shared" ref="D34:E34" si="3">(D23-D18)/D18</f>
        <v>8.0521125486293366E-3</v>
      </c>
      <c r="E34" s="15">
        <f t="shared" si="3"/>
        <v>4.6503211797701983E-2</v>
      </c>
      <c r="F34" s="13" t="s">
        <v>12</v>
      </c>
      <c r="G34" s="13" t="s">
        <v>12</v>
      </c>
    </row>
    <row r="35" spans="1:7">
      <c r="A35" s="11" t="s">
        <v>9</v>
      </c>
      <c r="B35" s="14" t="s">
        <v>14</v>
      </c>
      <c r="C35" s="15">
        <f t="shared" ref="C35:E35" si="4">(C24-C19)/C19</f>
        <v>-1.8094634940740071E-2</v>
      </c>
      <c r="D35" s="15">
        <f t="shared" si="4"/>
        <v>-9.409210169184893E-3</v>
      </c>
      <c r="E35" s="15">
        <f t="shared" si="4"/>
        <v>2.171356192888762E-3</v>
      </c>
      <c r="F35" s="13" t="s">
        <v>12</v>
      </c>
      <c r="G35" s="13" t="s">
        <v>12</v>
      </c>
    </row>
    <row r="36" spans="1:7">
      <c r="A36" s="11" t="s">
        <v>10</v>
      </c>
      <c r="B36" s="14" t="s">
        <v>14</v>
      </c>
      <c r="C36" s="15">
        <f t="shared" ref="C36:E36" si="5">(C25-C20)/C20</f>
        <v>6.6916547238452292E-2</v>
      </c>
      <c r="D36" s="15">
        <f t="shared" si="5"/>
        <v>4.2553191489361701E-2</v>
      </c>
      <c r="E36" s="15">
        <f t="shared" si="5"/>
        <v>7.1877411531253557E-2</v>
      </c>
      <c r="F36" s="13" t="s">
        <v>12</v>
      </c>
      <c r="G36" s="13" t="s">
        <v>12</v>
      </c>
    </row>
    <row r="38" spans="1:7">
      <c r="G38" s="1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DB476-9658-4DCB-BAC6-87FF6B114DA9}">
  <sheetPr>
    <tabColor rgb="FFFFF5CD"/>
  </sheetPr>
  <dimension ref="A13:H29"/>
  <sheetViews>
    <sheetView showGridLines="0" zoomScale="115" zoomScaleNormal="115" workbookViewId="0">
      <selection activeCell="E28" sqref="E28"/>
    </sheetView>
  </sheetViews>
  <sheetFormatPr defaultColWidth="8.7109375" defaultRowHeight="13.5"/>
  <cols>
    <col min="1" max="1" width="28.85546875" style="1" customWidth="1"/>
    <col min="2" max="2" width="12.42578125" style="1" bestFit="1" customWidth="1"/>
    <col min="3" max="6" width="8.85546875" style="1" bestFit="1" customWidth="1"/>
    <col min="7" max="7" width="9.42578125" style="1" bestFit="1" customWidth="1"/>
    <col min="8" max="16384" width="8.7109375" style="1"/>
  </cols>
  <sheetData>
    <row r="13" spans="1:8" ht="14.1" thickBot="1"/>
    <row r="14" spans="1:8" ht="19.5" customHeight="1" thickTop="1" thickBot="1">
      <c r="A14" s="3" t="s">
        <v>15</v>
      </c>
      <c r="B14" s="3"/>
      <c r="C14" s="3"/>
      <c r="D14" s="3"/>
      <c r="E14" s="3"/>
      <c r="F14" s="3"/>
      <c r="G14" s="3"/>
      <c r="H14"/>
    </row>
    <row r="15" spans="1:8" ht="14.1" thickTop="1"/>
    <row r="16" spans="1:8" ht="14.1">
      <c r="A16" s="7" t="s">
        <v>4</v>
      </c>
      <c r="B16" s="8"/>
      <c r="C16" s="8"/>
      <c r="D16" s="8"/>
      <c r="E16" s="8"/>
      <c r="F16" s="8"/>
      <c r="G16" s="8"/>
    </row>
    <row r="17" spans="1:8" ht="14.1">
      <c r="A17" s="9" t="s">
        <v>16</v>
      </c>
      <c r="B17" s="10" t="s">
        <v>6</v>
      </c>
      <c r="C17" s="10">
        <v>2025</v>
      </c>
      <c r="D17" s="10">
        <v>2026</v>
      </c>
      <c r="E17" s="10">
        <v>2027</v>
      </c>
      <c r="F17" s="10">
        <v>2028</v>
      </c>
      <c r="G17" s="10">
        <v>2029</v>
      </c>
    </row>
    <row r="18" spans="1:8">
      <c r="A18" s="11" t="s">
        <v>7</v>
      </c>
      <c r="B18" s="14" t="s">
        <v>8</v>
      </c>
      <c r="C18" s="16">
        <v>110.16000000000001</v>
      </c>
      <c r="D18" s="16">
        <v>110.16000000000001</v>
      </c>
      <c r="E18" s="16">
        <v>110.16000000000001</v>
      </c>
      <c r="F18" s="16">
        <v>110.16000000000001</v>
      </c>
      <c r="G18" s="16">
        <v>110.16000000000001</v>
      </c>
      <c r="H18" s="12"/>
    </row>
    <row r="19" spans="1:8">
      <c r="A19" s="11" t="s">
        <v>9</v>
      </c>
      <c r="B19" s="14" t="s">
        <v>8</v>
      </c>
      <c r="C19" s="16">
        <v>110.16000000000001</v>
      </c>
      <c r="D19" s="16">
        <v>110.16000000000001</v>
      </c>
      <c r="E19" s="16">
        <v>110.16000000000001</v>
      </c>
      <c r="F19" s="16">
        <v>110.16000000000001</v>
      </c>
      <c r="G19" s="16">
        <v>110.16000000000001</v>
      </c>
      <c r="H19" s="12"/>
    </row>
    <row r="20" spans="1:8">
      <c r="A20" s="11" t="s">
        <v>10</v>
      </c>
      <c r="B20" s="14" t="s">
        <v>8</v>
      </c>
      <c r="C20" s="16">
        <v>93.308000000000007</v>
      </c>
      <c r="D20" s="16">
        <v>93.308000000000007</v>
      </c>
      <c r="E20" s="16">
        <v>93.308000000000007</v>
      </c>
      <c r="F20" s="16">
        <v>93.308000000000007</v>
      </c>
      <c r="G20" s="16">
        <v>93.308000000000007</v>
      </c>
      <c r="H20" s="12"/>
    </row>
    <row r="22" spans="1:8" ht="14.1">
      <c r="A22" s="9" t="s">
        <v>17</v>
      </c>
      <c r="B22" s="10" t="s">
        <v>6</v>
      </c>
      <c r="C22" s="10">
        <v>2025</v>
      </c>
      <c r="D22" s="10">
        <v>2026</v>
      </c>
      <c r="E22" s="10">
        <v>2027</v>
      </c>
      <c r="F22" s="10">
        <v>2028</v>
      </c>
      <c r="G22" s="10">
        <v>2029</v>
      </c>
    </row>
    <row r="23" spans="1:8">
      <c r="A23" s="11" t="s">
        <v>7</v>
      </c>
      <c r="B23" s="14" t="s">
        <v>8</v>
      </c>
      <c r="C23" s="16">
        <v>22.83</v>
      </c>
      <c r="D23" s="16">
        <v>27.83</v>
      </c>
      <c r="E23" s="16">
        <v>32.83</v>
      </c>
      <c r="F23" s="16">
        <v>32.83</v>
      </c>
      <c r="G23" s="16">
        <v>32.83</v>
      </c>
    </row>
    <row r="24" spans="1:8">
      <c r="A24" s="11" t="s">
        <v>9</v>
      </c>
      <c r="B24" s="14" t="s">
        <v>8</v>
      </c>
      <c r="C24" s="16">
        <v>22.83</v>
      </c>
      <c r="D24" s="16">
        <v>27.83</v>
      </c>
      <c r="E24" s="16">
        <v>32.83</v>
      </c>
      <c r="F24" s="16">
        <v>32.83</v>
      </c>
      <c r="G24" s="16">
        <v>32.83</v>
      </c>
    </row>
    <row r="25" spans="1:8">
      <c r="A25" s="11" t="s">
        <v>10</v>
      </c>
      <c r="B25" s="14" t="s">
        <v>8</v>
      </c>
      <c r="C25" s="16">
        <v>19.678999999999998</v>
      </c>
      <c r="D25" s="16">
        <v>23.988</v>
      </c>
      <c r="E25" s="16">
        <v>28.297999999999998</v>
      </c>
      <c r="F25" s="16">
        <v>28.297999999999998</v>
      </c>
      <c r="G25" s="16">
        <v>28.297999999999998</v>
      </c>
    </row>
    <row r="27" spans="1:8" ht="14.1">
      <c r="A27" s="9" t="s">
        <v>18</v>
      </c>
      <c r="B27" s="10" t="s">
        <v>6</v>
      </c>
      <c r="C27" s="10">
        <v>2025</v>
      </c>
      <c r="D27" s="10">
        <v>2026</v>
      </c>
      <c r="E27" s="10">
        <v>2027</v>
      </c>
      <c r="F27" s="10">
        <v>2028</v>
      </c>
      <c r="G27" s="10">
        <v>2029</v>
      </c>
    </row>
    <row r="28" spans="1:8">
      <c r="A28" s="11" t="s">
        <v>7</v>
      </c>
      <c r="B28" s="14" t="s">
        <v>8</v>
      </c>
      <c r="C28" s="16">
        <f>C18+C23</f>
        <v>132.99</v>
      </c>
      <c r="D28" s="16">
        <f t="shared" ref="D28:F28" si="0">D18+D23</f>
        <v>137.99</v>
      </c>
      <c r="E28" s="16">
        <f t="shared" si="0"/>
        <v>142.99</v>
      </c>
      <c r="F28" s="16">
        <f t="shared" si="0"/>
        <v>142.99</v>
      </c>
      <c r="G28" s="16">
        <f>G18+G23</f>
        <v>142.99</v>
      </c>
    </row>
    <row r="29" spans="1:8">
      <c r="A29" s="11" t="s">
        <v>10</v>
      </c>
      <c r="B29" s="14" t="s">
        <v>8</v>
      </c>
      <c r="C29" s="16">
        <f>C20+C25</f>
        <v>112.98700000000001</v>
      </c>
      <c r="D29" s="16">
        <f t="shared" ref="D29:G29" si="1">D20+D25</f>
        <v>117.29600000000001</v>
      </c>
      <c r="E29" s="16">
        <f t="shared" si="1"/>
        <v>121.60600000000001</v>
      </c>
      <c r="F29" s="16">
        <f t="shared" si="1"/>
        <v>121.60600000000001</v>
      </c>
      <c r="G29" s="16">
        <f t="shared" si="1"/>
        <v>121.60600000000001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840557847574E8A2F34BEAF52EB06" ma:contentTypeVersion="16" ma:contentTypeDescription="Create a new document." ma:contentTypeScope="" ma:versionID="171d3d7ba4714804697c7c907862e35b">
  <xsd:schema xmlns:xsd="http://www.w3.org/2001/XMLSchema" xmlns:xs="http://www.w3.org/2001/XMLSchema" xmlns:p="http://schemas.microsoft.com/office/2006/metadata/properties" xmlns:ns2="11cdd4fa-266d-4037-89ac-74561c71e551" xmlns:ns3="74d6daee-f4a7-4732-a98f-e16bcf69aece" targetNamespace="http://schemas.microsoft.com/office/2006/metadata/properties" ma:root="true" ma:fieldsID="9fbb99f91ff5e90d76996f72b65409aa" ns2:_="" ns3:_="">
    <xsd:import namespace="11cdd4fa-266d-4037-89ac-74561c71e551"/>
    <xsd:import namespace="74d6daee-f4a7-4732-a98f-e16bcf69a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dd4fa-266d-4037-89ac-74561c71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eeb581-cbb3-4079-81a4-cc92836bd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6daee-f4a7-4732-a98f-e16bcf69ae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f5d188-7959-4383-af8d-fe7395181e03}" ma:internalName="TaxCatchAll" ma:showField="CatchAllData" ma:web="74d6daee-f4a7-4732-a98f-e16bcf69a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d6daee-f4a7-4732-a98f-e16bcf69aece" xsi:nil="true"/>
    <lcf76f155ced4ddcb4097134ff3c332f xmlns="11cdd4fa-266d-4037-89ac-74561c71e551">
      <Terms xmlns="http://schemas.microsoft.com/office/infopath/2007/PartnerControls"/>
    </lcf76f155ced4ddcb4097134ff3c332f>
    <SharedWithUsers xmlns="74d6daee-f4a7-4732-a98f-e16bcf69aece">
      <UserInfo>
        <DisplayName>McSween, Conor</DisplayName>
        <AccountId>67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B387F81-F77F-4F14-A022-0D2902986588}"/>
</file>

<file path=customXml/itemProps2.xml><?xml version="1.0" encoding="utf-8"?>
<ds:datastoreItem xmlns:ds="http://schemas.openxmlformats.org/officeDocument/2006/customXml" ds:itemID="{6F229A07-12A7-42FB-8DEF-91A0FF1EA219}"/>
</file>

<file path=customXml/itemProps3.xml><?xml version="1.0" encoding="utf-8"?>
<ds:datastoreItem xmlns:ds="http://schemas.openxmlformats.org/officeDocument/2006/customXml" ds:itemID="{A0362201-DC53-4545-B29A-38F67C7EAE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APA Group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McSween, Conor</dc:creator>
  <cp:keywords/>
  <dc:description/>
  <cp:lastModifiedBy>Matosin, Nives</cp:lastModifiedBy>
  <cp:revision/>
  <dcterms:created xsi:type="dcterms:W3CDTF">2023-12-07T05:34:59Z</dcterms:created>
  <dcterms:modified xsi:type="dcterms:W3CDTF">2023-12-18T05:21:28Z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0x010100713840557847574E8A2F34BEAF52EB06</vt:lpwstr>
  </property>
  <property fmtid="{D5CDD505-2E9C-101B-9397-08002B2CF9AE}" pid="3" name="MediaServiceImageTags">
    <vt:lpwstr/>
  </property>
</Properties>
</file>